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kifushow\Downloads\"/>
    </mc:Choice>
  </mc:AlternateContent>
  <xr:revisionPtr revIDLastSave="0" documentId="13_ncr:1_{E40B92C4-C28D-4B91-9D1A-534A6A0AE39B}" xr6:coauthVersionLast="47" xr6:coauthVersionMax="47" xr10:uidLastSave="{00000000-0000-0000-0000-000000000000}"/>
  <bookViews>
    <workbookView xWindow="735" yWindow="735" windowWidth="21600" windowHeight="11295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P7" i="1"/>
  <c r="O7" i="1"/>
  <c r="N7" i="1"/>
  <c r="M7" i="1"/>
  <c r="F7" i="1"/>
  <c r="D7" i="1"/>
  <c r="C7" i="1"/>
  <c r="P6" i="1"/>
  <c r="O6" i="1"/>
  <c r="N6" i="1"/>
  <c r="M6" i="1"/>
  <c r="F6" i="1"/>
  <c r="E6" i="1"/>
  <c r="D6" i="1"/>
  <c r="C6" i="1"/>
  <c r="P5" i="1"/>
  <c r="O5" i="1"/>
  <c r="N5" i="1"/>
  <c r="F5" i="1"/>
  <c r="E5" i="1"/>
  <c r="D5" i="1"/>
  <c r="C5" i="1"/>
  <c r="P14" i="1"/>
  <c r="P12" i="1"/>
  <c r="P9" i="1"/>
  <c r="P8" i="1"/>
  <c r="P4" i="1"/>
  <c r="O14" i="1"/>
  <c r="O12" i="1"/>
  <c r="O9" i="1"/>
  <c r="O8" i="1"/>
  <c r="O4" i="1"/>
  <c r="N14" i="1"/>
  <c r="N12" i="1"/>
  <c r="N9" i="1"/>
  <c r="N8" i="1"/>
  <c r="N4" i="1"/>
  <c r="M14" i="1"/>
  <c r="M12" i="1"/>
  <c r="M9" i="1"/>
  <c r="M8" i="1"/>
  <c r="M4" i="1"/>
  <c r="L14" i="1"/>
  <c r="L9" i="1"/>
  <c r="L8" i="1"/>
  <c r="K14" i="1"/>
  <c r="K9" i="1"/>
  <c r="K8" i="1"/>
  <c r="J14" i="1"/>
  <c r="J9" i="1"/>
  <c r="J8" i="1"/>
  <c r="I14" i="1"/>
  <c r="I9" i="1"/>
  <c r="I8" i="1"/>
  <c r="H14" i="1"/>
  <c r="H9" i="1"/>
  <c r="H8" i="1"/>
  <c r="G14" i="1"/>
  <c r="G9" i="1"/>
  <c r="G8" i="1"/>
  <c r="F14" i="1"/>
  <c r="F12" i="1"/>
  <c r="F9" i="1"/>
  <c r="F8" i="1"/>
  <c r="F4" i="1"/>
  <c r="E14" i="1"/>
  <c r="E12" i="1"/>
  <c r="E9" i="1"/>
  <c r="E8" i="1"/>
  <c r="E7" i="1"/>
  <c r="E4" i="1"/>
  <c r="D14" i="1"/>
  <c r="D13" i="1"/>
  <c r="D12" i="1"/>
  <c r="D9" i="1"/>
  <c r="D8" i="1"/>
  <c r="D4" i="1"/>
  <c r="C14" i="1"/>
  <c r="C13" i="1"/>
  <c r="C12" i="1"/>
  <c r="C9" i="1"/>
  <c r="C8" i="1"/>
  <c r="C4" i="1"/>
</calcChain>
</file>

<file path=xl/sharedStrings.xml><?xml version="1.0" encoding="utf-8"?>
<sst xmlns="http://schemas.openxmlformats.org/spreadsheetml/2006/main" count="20" uniqueCount="20">
  <si>
    <t>НАИМЕНОВАНИЕ</t>
  </si>
  <si>
    <t>100ПП</t>
  </si>
  <si>
    <t>120ПП</t>
  </si>
  <si>
    <t>140ПП</t>
  </si>
  <si>
    <t>150ПП</t>
  </si>
  <si>
    <t>160ПП</t>
  </si>
  <si>
    <t>180ПП</t>
  </si>
  <si>
    <t>200ПП</t>
  </si>
  <si>
    <t>КРОНШТЕЙН</t>
  </si>
  <si>
    <t>ЛОТОК</t>
  </si>
  <si>
    <t>ЛОТОК (П)</t>
  </si>
  <si>
    <t>УГОЛ</t>
  </si>
  <si>
    <t>ХОМУТ</t>
  </si>
  <si>
    <t>ВОРОНКА</t>
  </si>
  <si>
    <t>ТРУБА</t>
  </si>
  <si>
    <t>КОЛЕНО/ОТМЕТ</t>
  </si>
  <si>
    <t>ЗАГЛУШКА</t>
  </si>
  <si>
    <t>ТРОЙНИК</t>
  </si>
  <si>
    <t>ХОМУТ ЛАПКА</t>
  </si>
  <si>
    <t>ООО "Навигатор Водосточные Системы"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</si>
</sst>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"/>
  </numFmts>
  <fonts count="8">
    <font>
      <sz val="10"/>
      <color theme="1"/>
      <name val="Arimo"/>
    </font>
    <font>
      <b/>
      <sz val="10"/>
      <name val="Arimo"/>
    </font>
    <font>
      <b/>
      <sz val="14"/>
      <name val="Arimo"/>
    </font>
    <font>
      <sz val="14"/>
      <name val="Arimo"/>
    </font>
    <font>
      <sz val="10"/>
      <name val="Arimo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/>
    <xf numFmtId="0" fontId="3" fillId="0" borderId="3" xfId="0" applyFont="1" applyBorder="1"/>
    <xf numFmtId="0" fontId="3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/>
    <xf numFmtId="0" fontId="0" fillId="0" borderId="0" xfId="0"/>
    <xf numFmtId="0" fontId="5" fillId="0" borderId="0" xfId="0" applyFont="1"/>
    <xf numFmtId="1" fontId="3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4" fontId="7" fillId="0" borderId="1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 bwMode="auto"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5"/>
  <sheetViews>
    <sheetView tabSelected="1" workbookViewId="0">
      <selection activeCell="D7" sqref="D7"/>
    </sheetView>
  </sheetViews>
  <sheetFormatPr defaultColWidth="14.42578125" defaultRowHeight="15" customHeight="1"/>
  <cols>
    <col min="1" max="1" width="2.85546875" customWidth="1"/>
    <col min="2" max="2" width="17.28515625" customWidth="1"/>
    <col min="3" max="3" width="10.7109375" customWidth="1"/>
    <col min="4" max="4" width="10" customWidth="1"/>
    <col min="5" max="5" width="6.5703125" customWidth="1"/>
    <col min="6" max="6" width="9.85546875" customWidth="1"/>
    <col min="7" max="7" width="6.7109375" customWidth="1"/>
    <col min="8" max="8" width="9.28515625" customWidth="1"/>
    <col min="9" max="9" width="6.5703125" customWidth="1"/>
    <col min="10" max="10" width="9" customWidth="1"/>
    <col min="11" max="11" width="6" customWidth="1"/>
    <col min="12" max="12" width="8.5703125" customWidth="1"/>
    <col min="13" max="13" width="8" customWidth="1"/>
    <col min="14" max="14" width="9.7109375" customWidth="1"/>
    <col min="15" max="15" width="6.28515625" customWidth="1"/>
    <col min="16" max="16" width="8.7109375" customWidth="1"/>
  </cols>
  <sheetData>
    <row r="1" spans="1:16" s="11" customFormat="1" ht="15" customHeight="1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12" customFormat="1" ht="22.5" customHeight="1">
      <c r="N2" s="17">
        <v>45049</v>
      </c>
      <c r="O2" s="17"/>
      <c r="P2" s="17"/>
    </row>
    <row r="3" spans="1:16" ht="17.25" customHeight="1">
      <c r="B3" s="1" t="s">
        <v>0</v>
      </c>
      <c r="C3" s="2">
        <v>100</v>
      </c>
      <c r="D3" s="2" t="s">
        <v>1</v>
      </c>
      <c r="E3" s="2">
        <v>120</v>
      </c>
      <c r="F3" s="2" t="s">
        <v>2</v>
      </c>
      <c r="G3" s="2">
        <v>140</v>
      </c>
      <c r="H3" s="2" t="s">
        <v>3</v>
      </c>
      <c r="I3" s="2">
        <v>150</v>
      </c>
      <c r="J3" s="2" t="s">
        <v>4</v>
      </c>
      <c r="K3" s="2">
        <v>160</v>
      </c>
      <c r="L3" s="2" t="s">
        <v>5</v>
      </c>
      <c r="M3" s="2">
        <v>180</v>
      </c>
      <c r="N3" s="2" t="s">
        <v>6</v>
      </c>
      <c r="O3" s="2">
        <v>200</v>
      </c>
      <c r="P3" s="2" t="s">
        <v>7</v>
      </c>
    </row>
    <row r="4" spans="1:16" ht="17.25" customHeight="1">
      <c r="B4" s="1" t="s">
        <v>8</v>
      </c>
      <c r="C4" s="3">
        <f>85*1.2</f>
        <v>102</v>
      </c>
      <c r="D4" s="3">
        <f>110*1.2</f>
        <v>132</v>
      </c>
      <c r="E4" s="3">
        <f>85*1.2</f>
        <v>102</v>
      </c>
      <c r="F4" s="3">
        <f>110*1.2</f>
        <v>132</v>
      </c>
      <c r="G4" s="3"/>
      <c r="H4" s="3"/>
      <c r="I4" s="3"/>
      <c r="J4" s="3"/>
      <c r="K4" s="3"/>
      <c r="L4" s="3"/>
      <c r="M4" s="3">
        <f>120*1.2</f>
        <v>144</v>
      </c>
      <c r="N4" s="3">
        <f>170*1.2</f>
        <v>204</v>
      </c>
      <c r="O4" s="3">
        <f>140*1.2</f>
        <v>168</v>
      </c>
      <c r="P4" s="3">
        <f>185*1.2</f>
        <v>222</v>
      </c>
    </row>
    <row r="5" spans="1:16" ht="17.25" customHeight="1">
      <c r="B5" s="1" t="s">
        <v>9</v>
      </c>
      <c r="C5" s="3">
        <f>200*1.2</f>
        <v>240</v>
      </c>
      <c r="D5" s="13">
        <f>282*1.2</f>
        <v>338.4</v>
      </c>
      <c r="E5" s="3">
        <f>225*1.2</f>
        <v>270</v>
      </c>
      <c r="F5" s="3">
        <f>310*1.2</f>
        <v>372</v>
      </c>
      <c r="G5" s="3"/>
      <c r="H5" s="3"/>
      <c r="I5" s="3"/>
      <c r="J5" s="3"/>
      <c r="K5" s="3"/>
      <c r="L5" s="3"/>
      <c r="M5" s="3">
        <f>265*1.2</f>
        <v>318</v>
      </c>
      <c r="N5" s="3">
        <f>355*1.2</f>
        <v>426</v>
      </c>
      <c r="O5" s="3">
        <f>315*1.2</f>
        <v>378</v>
      </c>
      <c r="P5" s="3">
        <f>420*1.2</f>
        <v>504</v>
      </c>
    </row>
    <row r="6" spans="1:16" ht="17.25" customHeight="1">
      <c r="B6" s="1" t="s">
        <v>10</v>
      </c>
      <c r="C6" s="3">
        <f>255*1.2</f>
        <v>306</v>
      </c>
      <c r="D6" s="3">
        <f>335*1.2</f>
        <v>402</v>
      </c>
      <c r="E6" s="3">
        <f>280*1.2</f>
        <v>336</v>
      </c>
      <c r="F6" s="3">
        <f>400*1.2</f>
        <v>480</v>
      </c>
      <c r="G6" s="3"/>
      <c r="H6" s="3"/>
      <c r="I6" s="3"/>
      <c r="J6" s="3"/>
      <c r="K6" s="3"/>
      <c r="L6" s="3"/>
      <c r="M6" s="3">
        <f>350*1.2</f>
        <v>420</v>
      </c>
      <c r="N6" s="3">
        <f>455*1.2</f>
        <v>546</v>
      </c>
      <c r="O6" s="3">
        <f>420*1.2</f>
        <v>504</v>
      </c>
      <c r="P6" s="3">
        <f>520*1.2</f>
        <v>624</v>
      </c>
    </row>
    <row r="7" spans="1:16" ht="17.25" customHeight="1">
      <c r="B7" s="1" t="s">
        <v>11</v>
      </c>
      <c r="C7" s="3">
        <f>165*1.2</f>
        <v>198</v>
      </c>
      <c r="D7" s="3">
        <f>215*1.2</f>
        <v>258</v>
      </c>
      <c r="E7" s="3">
        <f>170*1.2</f>
        <v>204</v>
      </c>
      <c r="F7" s="3">
        <f>220*1.2</f>
        <v>264</v>
      </c>
      <c r="G7" s="3"/>
      <c r="H7" s="3"/>
      <c r="I7" s="3"/>
      <c r="J7" s="3"/>
      <c r="K7" s="3"/>
      <c r="L7" s="3"/>
      <c r="M7" s="3">
        <f>260*1.2</f>
        <v>312</v>
      </c>
      <c r="N7" s="3">
        <f>315*1.2</f>
        <v>378</v>
      </c>
      <c r="O7" s="3">
        <f>270*1.2</f>
        <v>324</v>
      </c>
      <c r="P7" s="3">
        <f>330*1.2</f>
        <v>396</v>
      </c>
    </row>
    <row r="8" spans="1:16" ht="17.25" customHeight="1">
      <c r="B8" s="1" t="s">
        <v>12</v>
      </c>
      <c r="C8" s="3">
        <f>60*1.2</f>
        <v>72</v>
      </c>
      <c r="D8" s="3">
        <f>90*1.2</f>
        <v>108</v>
      </c>
      <c r="E8" s="3">
        <f>60*1.2</f>
        <v>72</v>
      </c>
      <c r="F8" s="3">
        <f>90*1.2</f>
        <v>108</v>
      </c>
      <c r="G8" s="3">
        <f>65*1.2</f>
        <v>78</v>
      </c>
      <c r="H8" s="3">
        <f>90*1.2</f>
        <v>108</v>
      </c>
      <c r="I8" s="3">
        <f>65*1.2</f>
        <v>78</v>
      </c>
      <c r="J8" s="3">
        <f>95*1.2</f>
        <v>114</v>
      </c>
      <c r="K8" s="3">
        <f>70*1.2</f>
        <v>84</v>
      </c>
      <c r="L8" s="3">
        <f>100*1.2</f>
        <v>120</v>
      </c>
      <c r="M8" s="3">
        <f>70*1.2</f>
        <v>84</v>
      </c>
      <c r="N8" s="3">
        <f>100*1.2</f>
        <v>120</v>
      </c>
      <c r="O8" s="3">
        <f>75*1.2</f>
        <v>90</v>
      </c>
      <c r="P8" s="3">
        <f>105*1.2</f>
        <v>126</v>
      </c>
    </row>
    <row r="9" spans="1:16" ht="17.25" customHeight="1">
      <c r="B9" s="1" t="s">
        <v>13</v>
      </c>
      <c r="C9" s="3">
        <f>180*1.2</f>
        <v>216</v>
      </c>
      <c r="D9" s="3">
        <f>230*1.2</f>
        <v>276</v>
      </c>
      <c r="E9" s="3">
        <f>180*1.2</f>
        <v>216</v>
      </c>
      <c r="F9" s="3">
        <f>230*1.2</f>
        <v>276</v>
      </c>
      <c r="G9" s="3">
        <f>205*1.2</f>
        <v>246</v>
      </c>
      <c r="H9" s="3">
        <f>270*1.2</f>
        <v>324</v>
      </c>
      <c r="I9" s="3">
        <f>220*1.2</f>
        <v>264</v>
      </c>
      <c r="J9" s="3">
        <f>295*1.2</f>
        <v>354</v>
      </c>
      <c r="K9" s="3">
        <f>245*1.2</f>
        <v>294</v>
      </c>
      <c r="L9" s="3">
        <f>325*1.2</f>
        <v>390</v>
      </c>
      <c r="M9" s="3">
        <f>255*1.2</f>
        <v>306</v>
      </c>
      <c r="N9" s="3">
        <f>340*1.2</f>
        <v>408</v>
      </c>
      <c r="O9" s="3">
        <f>370*1.2</f>
        <v>444</v>
      </c>
      <c r="P9" s="3">
        <f>490*1.2</f>
        <v>588</v>
      </c>
    </row>
    <row r="10" spans="1:16" ht="17.25" customHeight="1">
      <c r="B10" s="1" t="s">
        <v>14</v>
      </c>
      <c r="C10" s="3">
        <f>260*1.2</f>
        <v>312</v>
      </c>
      <c r="D10" s="3">
        <f>350*1.2</f>
        <v>420</v>
      </c>
      <c r="E10" s="3">
        <f>300*1.2</f>
        <v>360</v>
      </c>
      <c r="F10" s="3">
        <f>410*1.2</f>
        <v>492</v>
      </c>
      <c r="G10" s="3">
        <f>350*1.2</f>
        <v>420</v>
      </c>
      <c r="H10" s="3">
        <f>480*1.2</f>
        <v>576</v>
      </c>
      <c r="I10" s="3">
        <f>365*1.2</f>
        <v>438</v>
      </c>
      <c r="J10" s="3">
        <f>490*1.2</f>
        <v>588</v>
      </c>
      <c r="K10" s="3">
        <f>390*1.2</f>
        <v>468</v>
      </c>
      <c r="L10" s="3">
        <f>530*1.2</f>
        <v>636</v>
      </c>
      <c r="M10" s="3">
        <f>445*1.2</f>
        <v>534</v>
      </c>
      <c r="N10" s="3">
        <f>610*1.2</f>
        <v>732</v>
      </c>
      <c r="O10" s="3">
        <f>470*1.2</f>
        <v>564</v>
      </c>
      <c r="P10" s="3">
        <f>660*1.2</f>
        <v>792</v>
      </c>
    </row>
    <row r="11" spans="1:16" ht="17.25" customHeight="1">
      <c r="B11" s="1" t="s">
        <v>15</v>
      </c>
      <c r="C11" s="13">
        <f>195*1.2</f>
        <v>234</v>
      </c>
      <c r="D11" s="13">
        <f>240*1.2</f>
        <v>288</v>
      </c>
      <c r="E11" s="3">
        <f>210*1.2</f>
        <v>252</v>
      </c>
      <c r="F11" s="13">
        <f>265*1.2</f>
        <v>318</v>
      </c>
      <c r="G11" s="3">
        <f>235*1.2</f>
        <v>282</v>
      </c>
      <c r="H11" s="13">
        <f>295*1.2</f>
        <v>354</v>
      </c>
      <c r="I11" s="3">
        <f>250*1.2</f>
        <v>300</v>
      </c>
      <c r="J11" s="13">
        <f>315*1.2</f>
        <v>378</v>
      </c>
      <c r="K11" s="3">
        <f>265*1.2</f>
        <v>318</v>
      </c>
      <c r="L11" s="3">
        <f>345*1.2</f>
        <v>414</v>
      </c>
      <c r="M11" s="3">
        <f>295*1.2</f>
        <v>354</v>
      </c>
      <c r="N11" s="3">
        <f>380*1.2</f>
        <v>456</v>
      </c>
      <c r="O11" s="3">
        <f>350*1.2</f>
        <v>420</v>
      </c>
      <c r="P11" s="3">
        <f>460*1.2</f>
        <v>552</v>
      </c>
    </row>
    <row r="12" spans="1:16" ht="17.25" customHeight="1">
      <c r="B12" s="1" t="s">
        <v>16</v>
      </c>
      <c r="C12" s="3">
        <f>40*1.2</f>
        <v>48</v>
      </c>
      <c r="D12" s="3">
        <f>70*1.2</f>
        <v>84</v>
      </c>
      <c r="E12" s="3">
        <f>40*1.2</f>
        <v>48</v>
      </c>
      <c r="F12" s="3">
        <f>70*1.2</f>
        <v>84</v>
      </c>
      <c r="G12" s="3"/>
      <c r="H12" s="3"/>
      <c r="I12" s="3"/>
      <c r="J12" s="3"/>
      <c r="K12" s="3"/>
      <c r="L12" s="3"/>
      <c r="M12" s="3">
        <f>55*1.2</f>
        <v>66</v>
      </c>
      <c r="N12" s="3">
        <f>85*1.2</f>
        <v>102</v>
      </c>
      <c r="O12" s="3">
        <f>65*1.2</f>
        <v>78</v>
      </c>
      <c r="P12" s="3">
        <f>85*1.2</f>
        <v>102</v>
      </c>
    </row>
    <row r="13" spans="1:16" ht="17.25" customHeight="1">
      <c r="B13" s="1" t="s">
        <v>17</v>
      </c>
      <c r="C13" s="3">
        <f>300*1.2</f>
        <v>360</v>
      </c>
      <c r="D13" s="3">
        <f>350*1.2</f>
        <v>420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7.25" customHeight="1">
      <c r="B14" s="1" t="s">
        <v>18</v>
      </c>
      <c r="C14" s="3">
        <f>75*1.2</f>
        <v>90</v>
      </c>
      <c r="D14" s="3">
        <f>105*1.2</f>
        <v>126</v>
      </c>
      <c r="E14" s="3">
        <f>75*1.2</f>
        <v>90</v>
      </c>
      <c r="F14" s="3">
        <f>105*1.2</f>
        <v>126</v>
      </c>
      <c r="G14" s="3">
        <f>85*1.2</f>
        <v>102</v>
      </c>
      <c r="H14" s="3">
        <f>105*1.2</f>
        <v>126</v>
      </c>
      <c r="I14" s="3">
        <f>85*1.2</f>
        <v>102</v>
      </c>
      <c r="J14" s="3">
        <f>105*1.2</f>
        <v>126</v>
      </c>
      <c r="K14" s="3">
        <f>90*1.2</f>
        <v>108</v>
      </c>
      <c r="L14" s="3">
        <f>115*1.2</f>
        <v>138</v>
      </c>
      <c r="M14" s="3">
        <f>90*1.2</f>
        <v>108</v>
      </c>
      <c r="N14" s="3">
        <f>115*1.2</f>
        <v>138</v>
      </c>
      <c r="O14" s="3">
        <f>90*1.2</f>
        <v>108</v>
      </c>
      <c r="P14" s="3">
        <f>115*1.2</f>
        <v>138</v>
      </c>
    </row>
    <row r="15" spans="1:16" ht="17.25" customHeight="1">
      <c r="B15" s="4"/>
      <c r="C15" s="5"/>
      <c r="D15" s="5"/>
      <c r="E15" s="5"/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7.25" customHeight="1">
      <c r="B16" s="7"/>
      <c r="C16" s="8"/>
      <c r="D16" s="16"/>
      <c r="E16" s="16"/>
      <c r="F16" s="16"/>
      <c r="G16" s="16"/>
      <c r="H16" s="16"/>
      <c r="I16" s="16"/>
      <c r="J16" s="16"/>
      <c r="K16" s="16"/>
      <c r="L16" s="6"/>
      <c r="M16" s="6"/>
      <c r="N16" s="6"/>
      <c r="O16" s="6"/>
      <c r="P16" s="6"/>
    </row>
    <row r="17" spans="2:13" ht="19.5" customHeight="1">
      <c r="B17" s="18"/>
      <c r="C17" s="18"/>
      <c r="D17" s="16"/>
      <c r="E17" s="16"/>
      <c r="F17" s="16"/>
      <c r="G17" s="16"/>
      <c r="H17" s="16"/>
      <c r="I17" s="16"/>
      <c r="J17" s="16"/>
      <c r="K17" s="16"/>
      <c r="L17" s="10"/>
      <c r="M17" s="10"/>
    </row>
    <row r="18" spans="2:13" ht="19.5" customHeight="1">
      <c r="B18" s="7"/>
      <c r="C18" s="9"/>
      <c r="D18" s="16"/>
      <c r="E18" s="16"/>
      <c r="F18" s="16"/>
      <c r="G18" s="16"/>
      <c r="H18" s="16"/>
      <c r="I18" s="16"/>
      <c r="J18" s="16"/>
      <c r="K18" s="16"/>
      <c r="L18" s="10"/>
      <c r="M18" s="10"/>
    </row>
    <row r="19" spans="2:13" ht="19.5" customHeight="1">
      <c r="B19" s="15"/>
      <c r="C19" s="15"/>
      <c r="D19" s="16"/>
      <c r="E19" s="16"/>
      <c r="F19" s="16"/>
      <c r="G19" s="16"/>
      <c r="H19" s="16"/>
      <c r="I19" s="16"/>
      <c r="J19" s="16"/>
      <c r="K19" s="16"/>
    </row>
    <row r="20" spans="2:13" ht="16.5" customHeight="1">
      <c r="B20" s="15"/>
      <c r="C20" s="15"/>
      <c r="D20" s="16"/>
      <c r="E20" s="16"/>
      <c r="F20" s="16"/>
      <c r="G20" s="16"/>
      <c r="H20" s="16"/>
      <c r="I20" s="16"/>
      <c r="J20" s="16"/>
      <c r="K20" s="16"/>
    </row>
    <row r="21" spans="2:13" ht="17.25" customHeight="1">
      <c r="B21" s="15"/>
      <c r="C21" s="15"/>
      <c r="D21" s="16"/>
      <c r="E21" s="16"/>
      <c r="F21" s="16"/>
      <c r="G21" s="16"/>
      <c r="H21" s="16"/>
      <c r="I21" s="16"/>
      <c r="J21" s="16"/>
      <c r="K21" s="16"/>
    </row>
    <row r="22" spans="2:13" ht="17.25" customHeight="1">
      <c r="B22" s="15"/>
      <c r="C22" s="15"/>
      <c r="D22" s="16"/>
      <c r="E22" s="16"/>
      <c r="F22" s="16"/>
      <c r="G22" s="16"/>
      <c r="H22" s="16"/>
      <c r="I22" s="16"/>
      <c r="J22" s="16"/>
      <c r="K22" s="16"/>
    </row>
    <row r="23" spans="2:13" ht="15.75" customHeight="1">
      <c r="B23" s="15"/>
      <c r="C23" s="15"/>
      <c r="D23" s="16"/>
      <c r="E23" s="16"/>
      <c r="F23" s="16"/>
      <c r="G23" s="16"/>
      <c r="H23" s="16"/>
      <c r="I23" s="16"/>
      <c r="J23" s="16"/>
      <c r="K23" s="16"/>
    </row>
    <row r="24" spans="2:13" ht="17.25" customHeight="1">
      <c r="B24" s="15"/>
      <c r="C24" s="15"/>
      <c r="D24" s="16"/>
      <c r="E24" s="16"/>
      <c r="F24" s="16"/>
      <c r="G24" s="16"/>
      <c r="H24" s="16"/>
      <c r="I24" s="16"/>
      <c r="J24" s="16"/>
      <c r="K24" s="16"/>
    </row>
    <row r="25" spans="2:13" ht="12.75" customHeight="1">
      <c r="B25" s="11"/>
    </row>
    <row r="26" spans="2:13" ht="12.75" customHeight="1">
      <c r="B26" s="11"/>
    </row>
    <row r="27" spans="2:13" ht="12.75" customHeight="1"/>
    <row r="28" spans="2:13" ht="12.75" customHeight="1"/>
    <row r="29" spans="2:13" ht="12.75" customHeight="1"/>
    <row r="30" spans="2:13" ht="12.75" customHeight="1"/>
    <row r="31" spans="2:13" ht="12.75" customHeight="1"/>
    <row r="32" spans="2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mergeCells count="18">
    <mergeCell ref="B24:C24"/>
    <mergeCell ref="D24:K24"/>
    <mergeCell ref="B19:C19"/>
    <mergeCell ref="D19:K19"/>
    <mergeCell ref="B20:C20"/>
    <mergeCell ref="D20:K20"/>
    <mergeCell ref="B21:C21"/>
    <mergeCell ref="D21:K21"/>
    <mergeCell ref="A1:P1"/>
    <mergeCell ref="B22:C22"/>
    <mergeCell ref="D22:K22"/>
    <mergeCell ref="B23:C23"/>
    <mergeCell ref="D23:K23"/>
    <mergeCell ref="N2:P2"/>
    <mergeCell ref="D16:K16"/>
    <mergeCell ref="B17:C17"/>
    <mergeCell ref="D17:K17"/>
    <mergeCell ref="D18:K18"/>
  </mergeCells>
  <pageMargins left="0.25" right="0.25" top="0.75" bottom="0.75" header="0.3" footer="0.3"/>
  <pageSetup paperSize="9" firstPageNumber="21474836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"/>
  <sheetViews>
    <sheetView workbookViewId="0">
      <selection activeCell="E27" sqref="E27"/>
    </sheetView>
  </sheetViews>
  <sheetFormatPr defaultColWidth="14.42578125" defaultRowHeight="15" customHeight="1"/>
  <cols>
    <col min="1" max="11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" right="0.7" top="0.75" bottom="0.75" header="0" footer="0"/>
  <pageSetup paperSize="9" firstPageNumber="2147483648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"/>
  <sheetViews>
    <sheetView workbookViewId="0"/>
  </sheetViews>
  <sheetFormatPr defaultColWidth="14.42578125" defaultRowHeight="15" customHeight="1"/>
  <cols>
    <col min="1" max="11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" right="0.7" top="0.75" bottom="0.75" header="0" footer="0"/>
  <pageSetup paperSize="9" firstPageNumber="214748364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Skifushow</cp:lastModifiedBy>
  <cp:revision>3</cp:revision>
  <cp:lastPrinted>2023-04-10T09:22:17Z</cp:lastPrinted>
  <dcterms:created xsi:type="dcterms:W3CDTF">2011-11-18T03:02:46Z</dcterms:created>
  <dcterms:modified xsi:type="dcterms:W3CDTF">2023-05-10T03:34:18Z</dcterms:modified>
</cp:coreProperties>
</file>